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l="1"/>
  <c r="C59" i="2" l="1"/>
  <c r="B59" i="2"/>
  <c r="B57" i="3" l="1"/>
  <c r="C57" i="3"/>
  <c r="D57" i="3"/>
  <c r="B38" i="2" l="1"/>
  <c r="D58" i="2" l="1"/>
  <c r="D51" i="2" l="1"/>
  <c r="D54" i="2"/>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<sst xmlns="http://schemas.openxmlformats.org/spreadsheetml/2006/main" count="337" uniqueCount="207">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</sst>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zoomScale="85" zoomScaleNormal="85" workbookViewId="0">
      <selection activeCell="B38" sqref="B3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2" t="s">
        <v>181</v>
      </c>
      <c r="B1" s="123"/>
      <c r="C1" s="123"/>
      <c r="D1" s="123"/>
      <c r="E1" s="124"/>
    </row>
    <row r="2" spans="1:5" ht="14.25" customHeight="1" thickBot="1" x14ac:dyDescent="0.3">
      <c r="A2" s="1"/>
      <c r="B2" s="2"/>
      <c r="C2" s="2"/>
      <c r="D2" s="96" t="s">
        <v>182</v>
      </c>
      <c r="E2" s="95" t="s">
        <v>204</v>
      </c>
    </row>
    <row r="3" spans="1:5" ht="15" customHeight="1" x14ac:dyDescent="0.25">
      <c r="A3" s="125" t="s">
        <v>183</v>
      </c>
      <c r="B3" s="127" t="s">
        <v>203</v>
      </c>
      <c r="C3" s="129" t="str">
        <f>"Reporting Week: "&amp;WEEKNUM(E4,1)</f>
        <v>Reporting Week: 24</v>
      </c>
      <c r="D3" s="3" t="s">
        <v>0</v>
      </c>
      <c r="E3" s="4">
        <v>45088</v>
      </c>
    </row>
    <row r="4" spans="1:5" ht="15.75" thickBot="1" x14ac:dyDescent="0.3">
      <c r="A4" s="126"/>
      <c r="B4" s="128"/>
      <c r="C4" s="130"/>
      <c r="D4" s="5" t="s">
        <v>1</v>
      </c>
      <c r="E4" s="6">
        <f>E3+6</f>
        <v>45094</v>
      </c>
    </row>
    <row r="5" spans="1:5" ht="51" customHeight="1" thickBot="1" x14ac:dyDescent="0.3">
      <c r="A5" s="131" t="s">
        <v>133</v>
      </c>
      <c r="B5" s="132"/>
      <c r="C5" s="7"/>
      <c r="D5" s="8"/>
    </row>
    <row r="6" spans="1:5" ht="15.75" customHeight="1" x14ac:dyDescent="0.25">
      <c r="A6" s="9" t="s">
        <v>2</v>
      </c>
      <c r="B6" s="114">
        <v>30.65</v>
      </c>
      <c r="C6" s="10"/>
      <c r="D6" s="10"/>
    </row>
    <row r="7" spans="1:5" x14ac:dyDescent="0.25">
      <c r="A7" s="11" t="s">
        <v>3</v>
      </c>
      <c r="B7" s="115">
        <v>19.97</v>
      </c>
      <c r="C7" s="10"/>
      <c r="D7" s="10"/>
    </row>
    <row r="8" spans="1:5" x14ac:dyDescent="0.25">
      <c r="A8" s="11" t="s">
        <v>4</v>
      </c>
      <c r="B8" s="115">
        <v>17.170000000000002</v>
      </c>
      <c r="C8" s="10"/>
      <c r="D8" s="10"/>
    </row>
    <row r="9" spans="1:5" x14ac:dyDescent="0.25">
      <c r="A9" s="11" t="s">
        <v>5</v>
      </c>
      <c r="B9" s="115">
        <v>24.8</v>
      </c>
      <c r="C9" s="10"/>
      <c r="D9" s="10"/>
    </row>
    <row r="10" spans="1:5" x14ac:dyDescent="0.25">
      <c r="A10" s="11" t="s">
        <v>6</v>
      </c>
      <c r="B10" s="115">
        <v>18.670000000000002</v>
      </c>
      <c r="C10" s="10"/>
      <c r="D10" s="10"/>
    </row>
    <row r="11" spans="1:5" x14ac:dyDescent="0.25">
      <c r="A11" s="11" t="s">
        <v>7</v>
      </c>
      <c r="B11" s="115">
        <v>23.61</v>
      </c>
      <c r="C11" s="10"/>
      <c r="D11" s="10"/>
    </row>
    <row r="12" spans="1:5" x14ac:dyDescent="0.25">
      <c r="A12" s="11" t="s">
        <v>8</v>
      </c>
      <c r="B12" s="115">
        <v>21.49</v>
      </c>
      <c r="C12" s="10"/>
      <c r="D12" s="10"/>
    </row>
    <row r="13" spans="1:5" x14ac:dyDescent="0.25">
      <c r="A13" s="11" t="s">
        <v>9</v>
      </c>
      <c r="B13" s="116">
        <v>22.83</v>
      </c>
      <c r="C13" s="10"/>
      <c r="D13" s="10"/>
    </row>
    <row r="14" spans="1:5" ht="30" customHeight="1" thickBot="1" x14ac:dyDescent="0.3">
      <c r="B14" s="12"/>
    </row>
    <row r="15" spans="1:5" ht="78" customHeight="1" thickBot="1" x14ac:dyDescent="0.3">
      <c r="A15" s="139" t="s">
        <v>173</v>
      </c>
      <c r="B15" s="140"/>
      <c r="C15" s="15"/>
      <c r="D15" s="16"/>
    </row>
    <row r="16" spans="1:5" ht="30" customHeight="1" thickBot="1" x14ac:dyDescent="0.3">
      <c r="A16" s="53" t="s">
        <v>179</v>
      </c>
      <c r="B16" s="45" t="s">
        <v>202</v>
      </c>
      <c r="C16" s="15"/>
      <c r="D16" s="16"/>
    </row>
    <row r="17" spans="1:10" x14ac:dyDescent="0.25">
      <c r="A17" s="99" t="s">
        <v>184</v>
      </c>
      <c r="B17" s="112">
        <v>16.040748624862498</v>
      </c>
      <c r="C17" s="17"/>
      <c r="D17" s="17"/>
    </row>
    <row r="18" spans="1:10" x14ac:dyDescent="0.25">
      <c r="A18" s="18" t="s">
        <v>185</v>
      </c>
      <c r="B18" s="112">
        <v>27.073454054649599</v>
      </c>
      <c r="C18" s="17"/>
      <c r="D18" s="17"/>
    </row>
    <row r="19" spans="1:10" x14ac:dyDescent="0.25">
      <c r="A19" s="18" t="s">
        <v>186</v>
      </c>
      <c r="B19" s="112">
        <v>29.068360495780599</v>
      </c>
      <c r="C19" s="17"/>
      <c r="D19" s="17"/>
    </row>
    <row r="20" spans="1:10" x14ac:dyDescent="0.25">
      <c r="A20" s="18" t="s">
        <v>187</v>
      </c>
      <c r="B20" s="112">
        <v>12.6958663239075</v>
      </c>
      <c r="C20" s="17"/>
      <c r="D20" s="17"/>
    </row>
    <row r="21" spans="1:10" x14ac:dyDescent="0.25">
      <c r="A21" s="18" t="s">
        <v>188</v>
      </c>
      <c r="B21" s="112">
        <v>20.6300571480079</v>
      </c>
      <c r="C21" s="17"/>
      <c r="D21" s="17"/>
    </row>
    <row r="22" spans="1:10" x14ac:dyDescent="0.25">
      <c r="A22" s="18" t="s">
        <v>189</v>
      </c>
      <c r="B22" s="112">
        <v>16.905433167289299</v>
      </c>
      <c r="C22" s="17"/>
      <c r="D22" s="17"/>
    </row>
    <row r="23" spans="1:10" x14ac:dyDescent="0.25">
      <c r="A23" s="18" t="s">
        <v>190</v>
      </c>
      <c r="B23" s="112">
        <v>27.073839068825901</v>
      </c>
      <c r="C23" s="17"/>
      <c r="D23" s="17"/>
    </row>
    <row r="24" spans="1:10" x14ac:dyDescent="0.25">
      <c r="A24" s="18" t="s">
        <v>191</v>
      </c>
      <c r="B24" s="112">
        <v>28.745683735994401</v>
      </c>
      <c r="C24" s="17"/>
      <c r="D24" s="17"/>
      <c r="I24" s="7"/>
      <c r="J24" s="7"/>
    </row>
    <row r="25" spans="1:10" x14ac:dyDescent="0.25">
      <c r="A25" s="18" t="s">
        <v>192</v>
      </c>
      <c r="B25" s="112">
        <v>15.1080121527778</v>
      </c>
      <c r="C25" s="17"/>
      <c r="D25" s="17"/>
      <c r="I25" s="7"/>
      <c r="J25" s="7"/>
    </row>
    <row r="26" spans="1:10" x14ac:dyDescent="0.25">
      <c r="A26" s="18" t="s">
        <v>193</v>
      </c>
      <c r="B26" s="112">
        <v>21.0083325508607</v>
      </c>
      <c r="C26" s="17"/>
      <c r="D26" s="17"/>
    </row>
    <row r="27" spans="1:10" x14ac:dyDescent="0.25">
      <c r="A27" s="18" t="s">
        <v>9</v>
      </c>
      <c r="B27" s="112">
        <v>21.2979055560732</v>
      </c>
      <c r="C27" s="17"/>
      <c r="D27" s="17"/>
    </row>
    <row r="28" spans="1:10" ht="30" customHeight="1" thickBot="1" x14ac:dyDescent="0.3">
      <c r="B28" s="93"/>
    </row>
    <row r="29" spans="1:10" ht="45" customHeight="1" thickBot="1" x14ac:dyDescent="0.3">
      <c r="A29" s="131" t="s">
        <v>134</v>
      </c>
      <c r="B29" s="134"/>
      <c r="C29" s="7"/>
      <c r="D29" s="8"/>
    </row>
    <row r="30" spans="1:10" x14ac:dyDescent="0.25">
      <c r="A30" s="19" t="s">
        <v>10</v>
      </c>
      <c r="B30" s="25">
        <v>1002</v>
      </c>
      <c r="C30" s="20"/>
      <c r="D30" s="20"/>
    </row>
    <row r="31" spans="1:10" x14ac:dyDescent="0.25">
      <c r="A31" s="21" t="s">
        <v>11</v>
      </c>
      <c r="B31" s="25">
        <v>13316</v>
      </c>
      <c r="C31" s="20"/>
      <c r="D31" s="20"/>
    </row>
    <row r="32" spans="1:10" x14ac:dyDescent="0.25">
      <c r="A32" s="21" t="s">
        <v>12</v>
      </c>
      <c r="B32" s="25">
        <v>1818</v>
      </c>
      <c r="C32" s="20"/>
      <c r="D32" s="20"/>
    </row>
    <row r="33" spans="1:9" x14ac:dyDescent="0.25">
      <c r="A33" s="21" t="s">
        <v>2</v>
      </c>
      <c r="B33" s="25">
        <v>740</v>
      </c>
      <c r="C33" s="20"/>
      <c r="D33" s="20"/>
    </row>
    <row r="34" spans="1:9" x14ac:dyDescent="0.25">
      <c r="A34" s="21" t="s">
        <v>13</v>
      </c>
      <c r="B34" s="25">
        <v>768</v>
      </c>
      <c r="C34" s="20"/>
      <c r="D34" s="20"/>
    </row>
    <row r="35" spans="1:9" x14ac:dyDescent="0.25">
      <c r="A35" s="21" t="s">
        <v>14</v>
      </c>
      <c r="B35" s="25">
        <v>263</v>
      </c>
      <c r="C35" s="20"/>
      <c r="D35" s="20"/>
    </row>
    <row r="36" spans="1:9" x14ac:dyDescent="0.25">
      <c r="A36" s="21" t="s">
        <v>15</v>
      </c>
      <c r="B36" s="25">
        <v>6672</v>
      </c>
      <c r="C36" s="20"/>
      <c r="D36" s="20"/>
    </row>
    <row r="37" spans="1:9" x14ac:dyDescent="0.25">
      <c r="A37" s="21" t="s">
        <v>16</v>
      </c>
      <c r="B37" s="25">
        <v>977</v>
      </c>
      <c r="C37" s="20"/>
      <c r="D37" s="20"/>
    </row>
    <row r="38" spans="1:9" x14ac:dyDescent="0.25">
      <c r="A38" s="21" t="s">
        <v>17</v>
      </c>
      <c r="B38" s="113">
        <f>SUM(B30:B37)</f>
        <v>25556</v>
      </c>
      <c r="C38" s="20"/>
      <c r="D38" s="20"/>
    </row>
    <row r="39" spans="1:9" ht="30" customHeight="1" thickBot="1" x14ac:dyDescent="0.3"/>
    <row r="40" spans="1:9" ht="44.25" customHeight="1" thickBot="1" x14ac:dyDescent="0.3">
      <c r="A40" s="131" t="s">
        <v>18</v>
      </c>
      <c r="B40" s="134"/>
      <c r="C40" s="13"/>
      <c r="D40" s="14"/>
    </row>
    <row r="41" spans="1:9" x14ac:dyDescent="0.25">
      <c r="A41" s="19" t="s">
        <v>3</v>
      </c>
      <c r="B41" s="117">
        <v>7.1</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15</v>
      </c>
      <c r="C45" s="17"/>
      <c r="D45" s="17"/>
    </row>
    <row r="46" spans="1:9" x14ac:dyDescent="0.25">
      <c r="A46" s="21" t="s">
        <v>24</v>
      </c>
      <c r="B46" s="117">
        <f>(31.8+8.5)/2</f>
        <v>20.149999999999999</v>
      </c>
      <c r="C46" s="17"/>
      <c r="D46" s="17"/>
    </row>
    <row r="47" spans="1:9" ht="30.75" customHeight="1" thickBot="1" x14ac:dyDescent="0.3">
      <c r="B47" s="39"/>
      <c r="I47" s="119"/>
    </row>
    <row r="48" spans="1:9" ht="57" customHeight="1" thickBot="1" x14ac:dyDescent="0.3">
      <c r="A48" s="141" t="s">
        <v>135</v>
      </c>
      <c r="B48" s="142"/>
      <c r="C48" s="142"/>
      <c r="D48" s="142"/>
      <c r="E48" s="143"/>
    </row>
    <row r="49" spans="1:5" ht="15.75" thickBot="1" x14ac:dyDescent="0.3">
      <c r="A49" s="137" t="s">
        <v>25</v>
      </c>
      <c r="B49" s="131" t="s">
        <v>26</v>
      </c>
      <c r="C49" s="133"/>
      <c r="D49" s="134"/>
      <c r="E49" s="135" t="s">
        <v>17</v>
      </c>
    </row>
    <row r="50" spans="1:5" ht="15.75" thickBot="1" x14ac:dyDescent="0.3">
      <c r="A50" s="138"/>
      <c r="B50" s="22" t="s">
        <v>27</v>
      </c>
      <c r="C50" s="22" t="s">
        <v>28</v>
      </c>
      <c r="D50" s="100" t="s">
        <v>16</v>
      </c>
      <c r="E50" s="136"/>
    </row>
    <row r="51" spans="1:5" x14ac:dyDescent="0.25">
      <c r="A51" s="9" t="s">
        <v>2</v>
      </c>
      <c r="B51" s="23">
        <v>0</v>
      </c>
      <c r="C51" s="23">
        <v>0</v>
      </c>
      <c r="D51" s="23">
        <f>E51-(B51+C51)</f>
        <v>0</v>
      </c>
      <c r="E51" s="24">
        <v>0</v>
      </c>
    </row>
    <row r="52" spans="1:5" x14ac:dyDescent="0.25">
      <c r="A52" s="11" t="s">
        <v>3</v>
      </c>
      <c r="B52" s="25">
        <v>0</v>
      </c>
      <c r="C52" s="25">
        <v>0</v>
      </c>
      <c r="D52" s="23">
        <f t="shared" ref="D52:D57" si="0">E52-(B52+C52)</f>
        <v>0</v>
      </c>
      <c r="E52" s="24">
        <v>0</v>
      </c>
    </row>
    <row r="53" spans="1:5" x14ac:dyDescent="0.25">
      <c r="A53" s="11" t="s">
        <v>4</v>
      </c>
      <c r="B53" s="25">
        <v>0</v>
      </c>
      <c r="C53" s="25">
        <v>0</v>
      </c>
      <c r="D53" s="23">
        <f t="shared" si="0"/>
        <v>1</v>
      </c>
      <c r="E53" s="24">
        <v>1</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1</v>
      </c>
      <c r="E57" s="24">
        <v>1</v>
      </c>
    </row>
    <row r="58" spans="1:5" x14ac:dyDescent="0.25">
      <c r="A58" s="11" t="s">
        <v>8</v>
      </c>
      <c r="B58" s="25">
        <v>0</v>
      </c>
      <c r="C58" s="25">
        <v>0</v>
      </c>
      <c r="D58" s="23">
        <f>E58-(B58+C58)</f>
        <v>12</v>
      </c>
      <c r="E58" s="24">
        <v>12</v>
      </c>
    </row>
    <row r="59" spans="1:5" x14ac:dyDescent="0.25">
      <c r="A59" s="11" t="s">
        <v>17</v>
      </c>
      <c r="B59" s="26">
        <f>SUM(B51:B58)</f>
        <v>0</v>
      </c>
      <c r="C59" s="26">
        <f>SUM(C51:C58)</f>
        <v>0</v>
      </c>
      <c r="D59" s="26">
        <f>SUM(D51:D58)</f>
        <v>14</v>
      </c>
      <c r="E59" s="26">
        <v>14</v>
      </c>
    </row>
    <row r="60" spans="1:5" ht="30" customHeight="1" thickBot="1" x14ac:dyDescent="0.3">
      <c r="C60" s="13"/>
    </row>
    <row r="61" spans="1:5" ht="36" customHeight="1" thickBot="1" x14ac:dyDescent="0.3">
      <c r="A61" s="131" t="s">
        <v>136</v>
      </c>
      <c r="B61" s="133"/>
      <c r="C61" s="134"/>
    </row>
    <row r="62" spans="1:5" x14ac:dyDescent="0.25">
      <c r="A62" s="101"/>
      <c r="B62" s="102" t="s">
        <v>30</v>
      </c>
      <c r="C62" s="103" t="s">
        <v>31</v>
      </c>
    </row>
    <row r="63" spans="1:5" x14ac:dyDescent="0.25">
      <c r="A63" s="21" t="s">
        <v>2</v>
      </c>
      <c r="B63" s="120">
        <v>8</v>
      </c>
      <c r="C63" s="120">
        <v>4</v>
      </c>
    </row>
    <row r="64" spans="1:5" x14ac:dyDescent="0.25">
      <c r="A64" s="21" t="s">
        <v>19</v>
      </c>
      <c r="B64" s="120">
        <v>36</v>
      </c>
      <c r="C64" s="120">
        <v>49</v>
      </c>
    </row>
    <row r="65" spans="1:3" x14ac:dyDescent="0.25">
      <c r="A65" s="21" t="s">
        <v>20</v>
      </c>
      <c r="B65" s="120" t="s">
        <v>206</v>
      </c>
      <c r="C65" s="120">
        <v>22</v>
      </c>
    </row>
    <row r="66" spans="1:3" x14ac:dyDescent="0.25">
      <c r="A66" s="21" t="s">
        <v>22</v>
      </c>
      <c r="B66" s="120">
        <v>5</v>
      </c>
      <c r="C66" s="120">
        <v>4</v>
      </c>
    </row>
    <row r="67" spans="1:3" x14ac:dyDescent="0.25">
      <c r="A67" s="21" t="s">
        <v>21</v>
      </c>
      <c r="B67" s="121">
        <v>26</v>
      </c>
      <c r="C67" s="121" t="s">
        <v>206</v>
      </c>
    </row>
    <row r="68" spans="1:3" x14ac:dyDescent="0.25">
      <c r="A68" s="21" t="s">
        <v>23</v>
      </c>
      <c r="B68" s="120">
        <v>12</v>
      </c>
      <c r="C68" s="120">
        <v>20</v>
      </c>
    </row>
    <row r="69" spans="1:3" x14ac:dyDescent="0.25">
      <c r="A69" s="21" t="s">
        <v>32</v>
      </c>
      <c r="B69" s="120">
        <v>9</v>
      </c>
      <c r="C69" s="120">
        <v>31</v>
      </c>
    </row>
    <row r="70" spans="1:3" ht="60.75" customHeight="1" x14ac:dyDescent="0.25">
      <c r="A70" s="11" t="s">
        <v>180</v>
      </c>
      <c r="B70" s="120">
        <v>14</v>
      </c>
      <c r="C70" s="121">
        <v>15</v>
      </c>
    </row>
    <row r="71" spans="1:3" x14ac:dyDescent="0.25">
      <c r="A71" s="21" t="s">
        <v>33</v>
      </c>
      <c r="B71" s="120">
        <f>85+303</f>
        <v>388</v>
      </c>
      <c r="C71" s="120">
        <f>104+463</f>
        <v>567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1" zoomScale="70" zoomScaleNormal="70" workbookViewId="0">
      <selection activeCell="B9" sqref="B9:D56"/>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5" t="s">
        <v>181</v>
      </c>
      <c r="B1" s="146"/>
      <c r="C1" s="146"/>
      <c r="D1" s="146"/>
      <c r="E1" s="147"/>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25" t="str">
        <f>'Rail Service (Item Nos. 1-6)'!A3</f>
        <v>Railroad: CPRS</v>
      </c>
      <c r="B3" s="148" t="str">
        <f>'Rail Service (Item Nos. 1-6)'!B3:B4</f>
        <v>Year: 2023</v>
      </c>
      <c r="C3" s="148" t="str">
        <f>'Rail Service (Item Nos. 1-6)'!C3:C4</f>
        <v>Reporting Week: 24</v>
      </c>
      <c r="D3" s="28" t="s">
        <v>0</v>
      </c>
      <c r="E3" s="4">
        <f>'Rail Service (Item Nos. 1-6)'!E3</f>
        <v>45088</v>
      </c>
      <c r="F3" s="13"/>
      <c r="G3" s="15"/>
      <c r="H3" s="15"/>
      <c r="I3" s="13"/>
      <c r="K3" s="29"/>
    </row>
    <row r="4" spans="1:11" ht="15.75" thickBot="1" x14ac:dyDescent="0.3">
      <c r="A4" s="126"/>
      <c r="B4" s="149"/>
      <c r="C4" s="149"/>
      <c r="D4" s="30" t="s">
        <v>1</v>
      </c>
      <c r="E4" s="6">
        <f>E3+6</f>
        <v>45094</v>
      </c>
      <c r="F4" s="13"/>
      <c r="G4" s="15"/>
      <c r="H4" s="15"/>
      <c r="I4" s="13"/>
      <c r="K4" s="29"/>
    </row>
    <row r="5" spans="1:11" ht="15.75" thickBot="1" x14ac:dyDescent="0.3">
      <c r="A5" s="14"/>
      <c r="B5" s="14"/>
    </row>
    <row r="6" spans="1:11" ht="125.25" customHeight="1" thickBot="1" x14ac:dyDescent="0.3">
      <c r="A6" s="150" t="s">
        <v>34</v>
      </c>
      <c r="B6" s="151"/>
      <c r="C6" s="151"/>
      <c r="D6" s="152"/>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8</v>
      </c>
      <c r="C18" s="32">
        <v>0</v>
      </c>
      <c r="D18" s="32">
        <v>8</v>
      </c>
    </row>
    <row r="19" spans="1:4" x14ac:dyDescent="0.25">
      <c r="A19" s="34" t="s">
        <v>49</v>
      </c>
      <c r="B19" s="32">
        <v>5</v>
      </c>
      <c r="C19" s="32">
        <v>0</v>
      </c>
      <c r="D19" s="32">
        <v>5</v>
      </c>
    </row>
    <row r="20" spans="1:4" x14ac:dyDescent="0.25">
      <c r="A20" s="34" t="s">
        <v>50</v>
      </c>
      <c r="B20" s="32">
        <v>1</v>
      </c>
      <c r="C20" s="32">
        <v>0</v>
      </c>
      <c r="D20" s="32">
        <v>1</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4</v>
      </c>
      <c r="C27" s="32">
        <v>0</v>
      </c>
      <c r="D27" s="32">
        <v>4</v>
      </c>
    </row>
    <row r="28" spans="1:4" x14ac:dyDescent="0.25">
      <c r="A28" s="34" t="s">
        <v>58</v>
      </c>
      <c r="B28" s="32">
        <v>0</v>
      </c>
      <c r="C28" s="32">
        <v>0</v>
      </c>
      <c r="D28" s="32">
        <v>0</v>
      </c>
    </row>
    <row r="29" spans="1:4" x14ac:dyDescent="0.25">
      <c r="A29" s="34" t="s">
        <v>59</v>
      </c>
      <c r="B29" s="32">
        <v>369</v>
      </c>
      <c r="C29" s="32">
        <v>110</v>
      </c>
      <c r="D29" s="32">
        <v>259</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484</v>
      </c>
      <c r="C34" s="32">
        <v>324</v>
      </c>
      <c r="D34" s="32">
        <v>160</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36</v>
      </c>
      <c r="C54" s="32">
        <v>0</v>
      </c>
      <c r="D54" s="32">
        <v>36</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907</v>
      </c>
      <c r="C57" s="32">
        <f>SUM(C9:C56)</f>
        <v>434</v>
      </c>
      <c r="D57" s="32">
        <f>SUM(D9:D56)</f>
        <v>473</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4"/>
      <c r="D87" s="144"/>
      <c r="E87" s="144"/>
      <c r="F87" s="144"/>
      <c r="G87" s="144"/>
      <c r="H87" s="144"/>
      <c r="I87" s="144"/>
      <c r="J87" s="144"/>
      <c r="K87" s="144"/>
      <c r="L87" s="144"/>
      <c r="M87" s="144"/>
      <c r="N87" s="144"/>
      <c r="O87" s="144"/>
      <c r="P87" s="144"/>
      <c r="Q87" s="144"/>
      <c r="R87" s="144"/>
      <c r="S87" s="144"/>
    </row>
    <row r="88" spans="1:19" x14ac:dyDescent="0.25">
      <c r="C88" s="144"/>
      <c r="D88" s="144"/>
      <c r="E88" s="144"/>
      <c r="F88" s="144"/>
      <c r="G88" s="144"/>
      <c r="H88" s="144"/>
      <c r="I88" s="144"/>
      <c r="J88" s="144"/>
      <c r="K88" s="144"/>
      <c r="L88" s="144"/>
      <c r="M88" s="144"/>
      <c r="N88" s="144"/>
      <c r="O88" s="144"/>
      <c r="P88" s="144"/>
      <c r="Q88" s="144"/>
      <c r="R88" s="144"/>
      <c r="S88" s="144"/>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4"/>
      <c r="D116" s="144"/>
      <c r="E116" s="144"/>
      <c r="F116" s="144"/>
      <c r="G116" s="144"/>
      <c r="H116" s="144"/>
      <c r="I116" s="144"/>
      <c r="J116" s="144"/>
      <c r="K116" s="144"/>
      <c r="L116" s="144"/>
      <c r="M116" s="144"/>
      <c r="N116" s="144"/>
      <c r="O116" s="144"/>
      <c r="P116" s="144"/>
      <c r="Q116" s="144"/>
      <c r="R116" s="144"/>
      <c r="S116" s="144"/>
    </row>
    <row r="117" spans="1:19" x14ac:dyDescent="0.25">
      <c r="C117" s="144"/>
      <c r="D117" s="144"/>
      <c r="E117" s="144"/>
      <c r="F117" s="144"/>
      <c r="G117" s="144"/>
      <c r="H117" s="144"/>
      <c r="I117" s="144"/>
      <c r="J117" s="144"/>
      <c r="K117" s="144"/>
      <c r="L117" s="144"/>
      <c r="M117" s="144"/>
      <c r="N117" s="144"/>
      <c r="O117" s="144"/>
      <c r="P117" s="144"/>
      <c r="Q117" s="144"/>
      <c r="R117" s="144"/>
      <c r="S117" s="144"/>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opLeftCell="A26" zoomScale="70" zoomScaleNormal="7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181</v>
      </c>
      <c r="B1" s="146"/>
      <c r="C1" s="146"/>
      <c r="D1" s="146"/>
      <c r="E1" s="147"/>
      <c r="F1" s="40"/>
      <c r="G1" s="41"/>
      <c r="H1" s="41"/>
      <c r="I1" s="41"/>
      <c r="J1" s="41"/>
    </row>
    <row r="2" spans="1:10" ht="18" customHeight="1" thickBot="1" x14ac:dyDescent="0.3">
      <c r="D2" s="97" t="s">
        <v>182</v>
      </c>
      <c r="E2" s="95" t="str">
        <f>'Rail Service (Item Nos. 1-6)'!E2</f>
        <v>Expiration Date: 12/31/2023</v>
      </c>
    </row>
    <row r="3" spans="1:10" x14ac:dyDescent="0.25">
      <c r="A3" s="125" t="str">
        <f>'Rail Service (Item Nos. 1-6)'!A3</f>
        <v>Railroad: CPRS</v>
      </c>
      <c r="B3" s="127" t="str">
        <f>'Rail Service (Item Nos. 1-6)'!B3:B4</f>
        <v>Year: 2023</v>
      </c>
      <c r="C3" s="129" t="str">
        <f>'Rail Service (Item Nos. 1-6)'!C3:C4</f>
        <v>Reporting Week: 24</v>
      </c>
      <c r="D3" s="4">
        <f>'Rail Service (Item Nos. 1-6)'!E3</f>
        <v>45088</v>
      </c>
      <c r="F3" s="15"/>
      <c r="G3" s="15"/>
      <c r="H3" s="13"/>
      <c r="J3" s="29"/>
    </row>
    <row r="4" spans="1:10" ht="15.75" thickBot="1" x14ac:dyDescent="0.3">
      <c r="A4" s="126"/>
      <c r="B4" s="128"/>
      <c r="C4" s="130"/>
      <c r="D4" s="6">
        <f>'Rail Service (Item Nos. 1-6)'!E4</f>
        <v>45094</v>
      </c>
      <c r="F4" s="15"/>
      <c r="G4" s="15"/>
      <c r="H4" s="13"/>
      <c r="J4" s="29"/>
    </row>
    <row r="5" spans="1:10" ht="15.75" thickBot="1" x14ac:dyDescent="0.3"/>
    <row r="6" spans="1:10" ht="48.75" customHeight="1" thickBot="1" x14ac:dyDescent="0.3">
      <c r="A6" s="150" t="s">
        <v>175</v>
      </c>
      <c r="B6" s="151"/>
      <c r="C6" s="151"/>
      <c r="D6" s="151"/>
      <c r="E6" s="153"/>
    </row>
    <row r="7" spans="1:10" ht="15.75" thickBot="1" x14ac:dyDescent="0.3"/>
    <row r="8" spans="1:10" ht="60.75" customHeight="1" thickBot="1" x14ac:dyDescent="0.3">
      <c r="A8" s="42" t="s">
        <v>35</v>
      </c>
      <c r="B8" s="22" t="s">
        <v>87</v>
      </c>
      <c r="C8" s="22" t="s">
        <v>88</v>
      </c>
      <c r="D8" s="133" t="s">
        <v>171</v>
      </c>
      <c r="E8" s="134"/>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v>1</v>
      </c>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25</v>
      </c>
      <c r="C30" s="47">
        <v>191</v>
      </c>
      <c r="D30" s="47"/>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v>26</v>
      </c>
      <c r="D33" s="47"/>
      <c r="E33" s="47"/>
    </row>
    <row r="34" spans="1:6" x14ac:dyDescent="0.25">
      <c r="A34" s="48" t="s">
        <v>63</v>
      </c>
      <c r="B34" s="47"/>
      <c r="C34" s="47"/>
      <c r="D34" s="47"/>
      <c r="E34" s="47"/>
    </row>
    <row r="35" spans="1:6" x14ac:dyDescent="0.25">
      <c r="A35" s="48" t="s">
        <v>64</v>
      </c>
      <c r="B35" s="47">
        <v>81</v>
      </c>
      <c r="C35" s="47">
        <v>420</v>
      </c>
      <c r="D35" s="47"/>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v>25</v>
      </c>
      <c r="C55" s="47">
        <v>25</v>
      </c>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131</v>
      </c>
      <c r="C58" s="49">
        <f t="shared" ref="C58:E58" si="0">SUM(C10:C57)</f>
        <v>663</v>
      </c>
      <c r="D58" s="49">
        <f t="shared" si="0"/>
        <v>0</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5" zoomScaleNormal="85" workbookViewId="0">
      <selection activeCell="B31" sqref="B31"/>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5" t="s">
        <v>181</v>
      </c>
      <c r="B1" s="154"/>
      <c r="C1" s="154"/>
      <c r="D1" s="154"/>
      <c r="E1" s="155"/>
      <c r="F1" s="40"/>
      <c r="G1" s="40"/>
      <c r="H1" s="40"/>
    </row>
    <row r="2" spans="1:8" ht="15.75" thickBot="1" x14ac:dyDescent="0.3">
      <c r="D2" s="98" t="s">
        <v>182</v>
      </c>
      <c r="E2" s="95" t="str">
        <f>'Rail Service (Item Nos. 1-6)'!E2</f>
        <v>Expiration Date: 12/31/2023</v>
      </c>
    </row>
    <row r="3" spans="1:8" x14ac:dyDescent="0.25">
      <c r="A3" s="125" t="str">
        <f>'Rail Service (Item Nos. 1-6)'!A3</f>
        <v>Railroad: CPRS</v>
      </c>
      <c r="B3" s="127" t="str">
        <f>'Rail Service (Item Nos. 1-6)'!B3:B4</f>
        <v>Year: 2023</v>
      </c>
      <c r="C3" s="148" t="str">
        <f>'Rail Service (Item Nos. 1-6)'!C3:C4</f>
        <v>Reporting Week: 24</v>
      </c>
      <c r="D3" s="51" t="s">
        <v>0</v>
      </c>
      <c r="E3" s="4">
        <f>'Rail Service (Item Nos. 1-6)'!E3</f>
        <v>45088</v>
      </c>
      <c r="F3" s="13"/>
      <c r="H3" s="29"/>
    </row>
    <row r="4" spans="1:8" ht="15.75" thickBot="1" x14ac:dyDescent="0.3">
      <c r="A4" s="126"/>
      <c r="B4" s="159"/>
      <c r="C4" s="160"/>
      <c r="D4" s="52" t="s">
        <v>1</v>
      </c>
      <c r="E4" s="6">
        <f>E3+6</f>
        <v>45094</v>
      </c>
      <c r="F4" s="13"/>
      <c r="H4" s="29"/>
    </row>
    <row r="5" spans="1:8" x14ac:dyDescent="0.25">
      <c r="E5" s="7"/>
    </row>
    <row r="6" spans="1:8" ht="15.75" thickBot="1" x14ac:dyDescent="0.3"/>
    <row r="7" spans="1:8" ht="15.75" thickBot="1" x14ac:dyDescent="0.3">
      <c r="A7" s="156" t="s">
        <v>177</v>
      </c>
      <c r="B7" s="157"/>
      <c r="C7" s="158"/>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1" t="s">
        <v>178</v>
      </c>
      <c r="B16" s="162"/>
      <c r="C16" s="163"/>
    </row>
    <row r="17" spans="1:5" x14ac:dyDescent="0.25">
      <c r="A17" s="164"/>
      <c r="B17" s="165"/>
      <c r="C17" s="166"/>
    </row>
    <row r="18" spans="1:5" ht="15.75" thickBot="1" x14ac:dyDescent="0.3"/>
    <row r="19" spans="1:5" ht="51" customHeight="1" thickBot="1" x14ac:dyDescent="0.3">
      <c r="A19" s="156" t="s">
        <v>176</v>
      </c>
      <c r="B19" s="157"/>
      <c r="C19" s="158"/>
      <c r="E19" s="7"/>
    </row>
    <row r="20" spans="1:5" ht="60" customHeight="1" x14ac:dyDescent="0.25">
      <c r="A20" s="60" t="s">
        <v>95</v>
      </c>
      <c r="B20" s="61" t="s">
        <v>205</v>
      </c>
      <c r="C20" s="61" t="s">
        <v>137</v>
      </c>
    </row>
    <row r="21" spans="1:5" x14ac:dyDescent="0.25">
      <c r="A21" s="56" t="s">
        <v>194</v>
      </c>
      <c r="B21" s="59">
        <v>2.2999999999999998</v>
      </c>
      <c r="C21" s="59">
        <v>2.2000000000000002</v>
      </c>
    </row>
    <row r="22" spans="1:5" x14ac:dyDescent="0.25">
      <c r="A22" s="58" t="s">
        <v>16</v>
      </c>
      <c r="B22" s="59">
        <v>3.4</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2.5</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9" zoomScale="85" zoomScaleNormal="85" workbookViewId="0">
      <selection activeCell="E36" sqref="E36"/>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5" t="s">
        <v>181</v>
      </c>
      <c r="B1" s="146"/>
      <c r="C1" s="146"/>
      <c r="D1" s="146"/>
      <c r="E1" s="147"/>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25" t="str">
        <f>'Rail Service (Item Nos. 1-6)'!A3</f>
        <v>Railroad: CPRS</v>
      </c>
      <c r="B3" s="127" t="str">
        <f>'Rail Service (Item Nos. 1-6)'!B3:B4</f>
        <v>Year: 2023</v>
      </c>
      <c r="C3" s="129" t="str">
        <f>'Rail Service (Item Nos. 1-6)'!C3:C4</f>
        <v>Reporting Week: 24</v>
      </c>
      <c r="D3" s="63" t="s">
        <v>0</v>
      </c>
      <c r="E3" s="4">
        <f>'Rail Service (Item Nos. 1-6)'!E3</f>
        <v>45088</v>
      </c>
      <c r="F3" s="13"/>
      <c r="G3" s="13"/>
      <c r="I3" s="29"/>
    </row>
    <row r="4" spans="1:14" customFormat="1" ht="15.75" thickBot="1" x14ac:dyDescent="0.3">
      <c r="A4" s="126"/>
      <c r="B4" s="128"/>
      <c r="C4" s="130"/>
      <c r="D4" s="52" t="s">
        <v>1</v>
      </c>
      <c r="E4" s="6">
        <f>E3+6</f>
        <v>45094</v>
      </c>
      <c r="F4" s="13"/>
      <c r="G4" s="13"/>
      <c r="I4" s="29"/>
    </row>
    <row r="5" spans="1:14" customFormat="1" ht="15.75" thickBot="1" x14ac:dyDescent="0.3">
      <c r="E5" s="7"/>
      <c r="F5" s="7"/>
    </row>
    <row r="6" spans="1:14" customFormat="1" ht="47.25" customHeight="1" thickBot="1" x14ac:dyDescent="0.3">
      <c r="A6" s="131" t="s">
        <v>168</v>
      </c>
      <c r="B6" s="133"/>
      <c r="C6" s="133"/>
      <c r="D6" s="133"/>
      <c r="E6" s="134"/>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930</v>
      </c>
      <c r="E9" s="110">
        <v>713</v>
      </c>
    </row>
    <row r="10" spans="1:14" x14ac:dyDescent="0.2">
      <c r="A10" s="69" t="s">
        <v>195</v>
      </c>
      <c r="B10" s="69" t="s">
        <v>20</v>
      </c>
      <c r="C10" s="69" t="s">
        <v>149</v>
      </c>
      <c r="D10" s="110" t="s">
        <v>206</v>
      </c>
      <c r="E10" s="110">
        <v>1099</v>
      </c>
    </row>
    <row r="11" spans="1:14" x14ac:dyDescent="0.2">
      <c r="A11" s="69" t="s">
        <v>195</v>
      </c>
      <c r="B11" s="69" t="s">
        <v>105</v>
      </c>
      <c r="C11" s="68" t="s">
        <v>110</v>
      </c>
      <c r="D11" s="109" t="s">
        <v>206</v>
      </c>
      <c r="E11" s="110">
        <v>3</v>
      </c>
    </row>
    <row r="12" spans="1:14" x14ac:dyDescent="0.2">
      <c r="A12" s="69" t="s">
        <v>195</v>
      </c>
      <c r="B12" s="69" t="s">
        <v>107</v>
      </c>
      <c r="C12" s="69" t="s">
        <v>150</v>
      </c>
      <c r="D12" s="110">
        <v>1466</v>
      </c>
      <c r="E12" s="110">
        <v>46</v>
      </c>
    </row>
    <row r="13" spans="1:14" x14ac:dyDescent="0.2">
      <c r="A13" s="69" t="s">
        <v>195</v>
      </c>
      <c r="B13" s="69" t="s">
        <v>140</v>
      </c>
      <c r="C13" s="68" t="s">
        <v>151</v>
      </c>
      <c r="D13" s="110">
        <v>16</v>
      </c>
      <c r="E13" s="110">
        <v>40</v>
      </c>
    </row>
    <row r="14" spans="1:14" x14ac:dyDescent="0.2">
      <c r="A14" s="69" t="s">
        <v>195</v>
      </c>
      <c r="B14" s="69" t="s">
        <v>141</v>
      </c>
      <c r="C14" s="69" t="s">
        <v>152</v>
      </c>
      <c r="D14" s="110">
        <v>236</v>
      </c>
      <c r="E14" s="110">
        <v>119</v>
      </c>
    </row>
    <row r="15" spans="1:14" x14ac:dyDescent="0.2">
      <c r="A15" s="69" t="s">
        <v>195</v>
      </c>
      <c r="B15" s="69" t="s">
        <v>100</v>
      </c>
      <c r="C15" s="68" t="s">
        <v>153</v>
      </c>
      <c r="D15" s="110">
        <v>735</v>
      </c>
      <c r="E15" s="110">
        <v>124</v>
      </c>
    </row>
    <row r="16" spans="1:14" x14ac:dyDescent="0.2">
      <c r="A16" s="69" t="s">
        <v>195</v>
      </c>
      <c r="B16" s="69" t="s">
        <v>19</v>
      </c>
      <c r="C16" s="69" t="s">
        <v>154</v>
      </c>
      <c r="D16" s="110">
        <v>756</v>
      </c>
      <c r="E16" s="110">
        <v>204</v>
      </c>
    </row>
    <row r="17" spans="1:17" x14ac:dyDescent="0.2">
      <c r="A17" s="69" t="s">
        <v>195</v>
      </c>
      <c r="B17" s="69" t="s">
        <v>106</v>
      </c>
      <c r="C17" s="68" t="s">
        <v>155</v>
      </c>
      <c r="D17" s="110">
        <v>192</v>
      </c>
      <c r="E17" s="110">
        <v>61</v>
      </c>
    </row>
    <row r="18" spans="1:17" x14ac:dyDescent="0.2">
      <c r="A18" s="69" t="s">
        <v>195</v>
      </c>
      <c r="B18" s="69" t="s">
        <v>103</v>
      </c>
      <c r="C18" s="69" t="s">
        <v>156</v>
      </c>
      <c r="D18" s="110">
        <v>7</v>
      </c>
      <c r="E18" s="110">
        <v>59</v>
      </c>
    </row>
    <row r="19" spans="1:17" x14ac:dyDescent="0.2">
      <c r="A19" s="69" t="s">
        <v>195</v>
      </c>
      <c r="B19" s="69" t="s">
        <v>104</v>
      </c>
      <c r="C19" s="68" t="s">
        <v>157</v>
      </c>
      <c r="D19" s="109" t="s">
        <v>206</v>
      </c>
      <c r="E19" s="110">
        <v>32</v>
      </c>
    </row>
    <row r="20" spans="1:17" x14ac:dyDescent="0.2">
      <c r="A20" s="69" t="s">
        <v>195</v>
      </c>
      <c r="B20" s="69" t="s">
        <v>142</v>
      </c>
      <c r="C20" s="69" t="s">
        <v>158</v>
      </c>
      <c r="D20" s="110">
        <v>137</v>
      </c>
      <c r="E20" s="110">
        <v>150</v>
      </c>
    </row>
    <row r="21" spans="1:17" x14ac:dyDescent="0.2">
      <c r="A21" s="69" t="s">
        <v>195</v>
      </c>
      <c r="B21" s="69" t="s">
        <v>143</v>
      </c>
      <c r="C21" s="68" t="s">
        <v>159</v>
      </c>
      <c r="D21" s="110">
        <v>162</v>
      </c>
      <c r="E21" s="110">
        <v>425</v>
      </c>
    </row>
    <row r="22" spans="1:17" x14ac:dyDescent="0.2">
      <c r="A22" s="69" t="s">
        <v>195</v>
      </c>
      <c r="B22" s="69" t="s">
        <v>144</v>
      </c>
      <c r="C22" s="69" t="s">
        <v>160</v>
      </c>
      <c r="D22" s="110">
        <v>3</v>
      </c>
      <c r="E22" s="110">
        <v>12</v>
      </c>
    </row>
    <row r="23" spans="1:17" x14ac:dyDescent="0.2">
      <c r="A23" s="69" t="s">
        <v>195</v>
      </c>
      <c r="B23" s="69" t="s">
        <v>145</v>
      </c>
      <c r="C23" s="68" t="s">
        <v>161</v>
      </c>
      <c r="D23" s="110">
        <v>264</v>
      </c>
      <c r="E23" s="110">
        <v>121</v>
      </c>
    </row>
    <row r="24" spans="1:17" x14ac:dyDescent="0.2">
      <c r="A24" s="69" t="s">
        <v>195</v>
      </c>
      <c r="B24" s="69" t="s">
        <v>102</v>
      </c>
      <c r="C24" s="69" t="s">
        <v>162</v>
      </c>
      <c r="D24" s="109" t="s">
        <v>206</v>
      </c>
      <c r="E24" s="110">
        <v>3</v>
      </c>
    </row>
    <row r="25" spans="1:17" x14ac:dyDescent="0.2">
      <c r="A25" s="69" t="s">
        <v>195</v>
      </c>
      <c r="B25" s="69" t="s">
        <v>146</v>
      </c>
      <c r="C25" s="68" t="s">
        <v>163</v>
      </c>
      <c r="D25" s="110">
        <v>45</v>
      </c>
      <c r="E25" s="110">
        <v>99</v>
      </c>
    </row>
    <row r="26" spans="1:17" x14ac:dyDescent="0.2">
      <c r="A26" s="69" t="s">
        <v>195</v>
      </c>
      <c r="B26" s="69" t="s">
        <v>108</v>
      </c>
      <c r="C26" s="69" t="s">
        <v>164</v>
      </c>
      <c r="D26" s="110">
        <v>123</v>
      </c>
      <c r="E26" s="110">
        <v>217</v>
      </c>
    </row>
    <row r="27" spans="1:17" x14ac:dyDescent="0.2">
      <c r="A27" s="69" t="s">
        <v>195</v>
      </c>
      <c r="B27" s="69" t="s">
        <v>147</v>
      </c>
      <c r="C27" s="68" t="s">
        <v>165</v>
      </c>
      <c r="D27" s="110">
        <v>91</v>
      </c>
      <c r="E27" s="110">
        <v>1</v>
      </c>
    </row>
    <row r="28" spans="1:17" x14ac:dyDescent="0.2">
      <c r="A28" s="69" t="s">
        <v>195</v>
      </c>
      <c r="B28" s="69" t="s">
        <v>33</v>
      </c>
      <c r="C28" s="69" t="s">
        <v>112</v>
      </c>
      <c r="D28" s="110">
        <v>100</v>
      </c>
      <c r="E28" s="110">
        <v>113</v>
      </c>
    </row>
    <row r="29" spans="1:17" x14ac:dyDescent="0.2">
      <c r="A29" s="69" t="s">
        <v>195</v>
      </c>
      <c r="B29" s="69" t="s">
        <v>109</v>
      </c>
      <c r="C29" s="69" t="s">
        <v>166</v>
      </c>
      <c r="D29" s="110">
        <v>2860</v>
      </c>
      <c r="E29" s="110">
        <v>196</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31" t="s">
        <v>169</v>
      </c>
      <c r="B32" s="133"/>
      <c r="C32" s="133"/>
      <c r="D32" s="133"/>
      <c r="E32" s="134"/>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11</v>
      </c>
      <c r="E35" s="111">
        <v>37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tabSelected="1" topLeftCell="A6" zoomScale="85" zoomScaleNormal="85" workbookViewId="0">
      <selection activeCell="B13" sqref="B13"/>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74" t="s">
        <v>181</v>
      </c>
      <c r="B1" s="175"/>
      <c r="C1" s="175"/>
      <c r="D1" s="175"/>
      <c r="E1" s="176"/>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7" t="s">
        <v>183</v>
      </c>
      <c r="B3" s="179" t="str">
        <f>'Rail Service (Item Nos. 1-6)'!B3:B4</f>
        <v>Year: 2023</v>
      </c>
      <c r="C3" s="181" t="str">
        <f>'Rail Service (Item Nos. 1-6)'!C3:C4</f>
        <v>Reporting Week: 24</v>
      </c>
      <c r="D3" s="76" t="s">
        <v>0</v>
      </c>
      <c r="E3" s="104">
        <f>'Rail Service (Item Nos. 1-6)'!E3</f>
        <v>45088</v>
      </c>
      <c r="F3" s="173"/>
      <c r="G3" s="173"/>
      <c r="H3" s="167"/>
      <c r="I3" s="167"/>
      <c r="J3" s="77"/>
      <c r="K3" s="75"/>
      <c r="L3" s="78"/>
    </row>
    <row r="4" spans="1:12" ht="15.75" thickBot="1" x14ac:dyDescent="0.3">
      <c r="A4" s="178"/>
      <c r="B4" s="180"/>
      <c r="C4" s="182"/>
      <c r="D4" s="79" t="s">
        <v>1</v>
      </c>
      <c r="E4" s="105">
        <f>E3+6</f>
        <v>45094</v>
      </c>
      <c r="F4" s="173"/>
      <c r="G4" s="173"/>
      <c r="H4" s="167"/>
      <c r="I4" s="167"/>
      <c r="J4" s="77"/>
      <c r="K4" s="75"/>
      <c r="L4" s="78"/>
    </row>
    <row r="5" spans="1:12" ht="15.75" thickBot="1" x14ac:dyDescent="0.3">
      <c r="A5" s="80"/>
      <c r="B5" s="81"/>
      <c r="C5" s="81"/>
      <c r="D5" s="82"/>
      <c r="E5" s="83"/>
      <c r="F5" s="80"/>
      <c r="G5" s="80"/>
      <c r="H5" s="84"/>
      <c r="I5" s="84"/>
      <c r="J5" s="77"/>
      <c r="K5" s="75"/>
      <c r="L5" s="78"/>
    </row>
    <row r="6" spans="1:12" ht="15.75" thickBot="1" x14ac:dyDescent="0.3">
      <c r="A6" s="168" t="s">
        <v>113</v>
      </c>
      <c r="B6" s="169"/>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70" t="s">
        <v>139</v>
      </c>
      <c r="B8" s="171"/>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1707</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11</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row>
    <row r="20" spans="1:2" ht="30" x14ac:dyDescent="0.25">
      <c r="A20" s="87" t="s">
        <v>174</v>
      </c>
      <c r="B20" s="107"/>
    </row>
    <row r="21" spans="1:2" x14ac:dyDescent="0.2">
      <c r="A21" s="88"/>
      <c r="B21" s="88"/>
    </row>
    <row r="22" spans="1:2" ht="37.5" customHeight="1" x14ac:dyDescent="0.2">
      <c r="A22" s="172" t="s">
        <v>172</v>
      </c>
      <c r="B22" s="172"/>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2023-06-13T18:14:32Z</cp:lastPrinted>
  <dcterms:created xsi:type="dcterms:W3CDTF">2016-12-06T20:27:51Z</dcterms:created>
  <dcterms:modified xsi:type="dcterms:W3CDTF">2023-06-20T22:59:08Z</dcterms:modified>
</cp:coreProperties>
</file>